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5440" windowHeight="12375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9"/>
  <c r="F18"/>
  <c r="E18"/>
  <c r="D18"/>
  <c r="F17"/>
  <c r="E16"/>
  <c r="D16"/>
  <c r="F15"/>
  <c r="F14"/>
  <c r="F16" s="1"/>
  <c r="F13"/>
  <c r="F12"/>
  <c r="E12"/>
  <c r="D12"/>
  <c r="D21" s="1"/>
  <c r="F11"/>
  <c r="D10"/>
  <c r="F9"/>
  <c r="E9"/>
  <c r="E8"/>
  <c r="E10" s="1"/>
  <c r="F7"/>
  <c r="F6"/>
  <c r="E6"/>
  <c r="F5"/>
  <c r="F4"/>
  <c r="F10" s="1"/>
  <c r="F21" s="1"/>
  <c r="E21" l="1"/>
</calcChain>
</file>

<file path=xl/sharedStrings.xml><?xml version="1.0" encoding="utf-8"?>
<sst xmlns="http://schemas.openxmlformats.org/spreadsheetml/2006/main" count="51" uniqueCount="41">
  <si>
    <t>序号</t>
  </si>
  <si>
    <t>项目名称</t>
  </si>
  <si>
    <t>项目地点</t>
  </si>
  <si>
    <t>管护规模（亩）</t>
  </si>
  <si>
    <t>管护资金
（万元/年）</t>
  </si>
  <si>
    <t>本次下达区级资金（万元）</t>
  </si>
  <si>
    <t>备注</t>
  </si>
  <si>
    <t>2020年同安区五显镇明溪村高标准农田建设项目</t>
  </si>
  <si>
    <t>明溪村</t>
  </si>
  <si>
    <t>24-25年区级管护经费</t>
  </si>
  <si>
    <t>2022年同安区五显镇军村村高标准农田建设项目</t>
  </si>
  <si>
    <t>军村村</t>
  </si>
  <si>
    <t>同安区五显镇溪西村2023年高标准农田建设项目</t>
  </si>
  <si>
    <t>溪西村</t>
  </si>
  <si>
    <t>同安区五显镇竹坝-侨安社区2023年高标准农田建设项目</t>
  </si>
  <si>
    <t>竹坝社区
侨安社区</t>
  </si>
  <si>
    <t>同安区五显镇布塘村等3个村2024年高标准农田建设项目</t>
  </si>
  <si>
    <t>布塘村
下峰村
垵炉村</t>
  </si>
  <si>
    <t>25年竣工验收，仅下达25年区级管护经费</t>
  </si>
  <si>
    <t>五显镇店仔村2024年高标准农田建设项目</t>
  </si>
  <si>
    <t>店仔村</t>
  </si>
  <si>
    <t>五显镇小计</t>
  </si>
  <si>
    <t>2022年同安区汀溪镇褒美村高标准农田建设项目</t>
  </si>
  <si>
    <t>褒美村</t>
  </si>
  <si>
    <t>汀溪镇小计</t>
  </si>
  <si>
    <t>2022年同安区莲花镇后埔村高标准农田建设项目</t>
  </si>
  <si>
    <t>后埔村</t>
  </si>
  <si>
    <t>同安区莲花镇莲花村2022年高标准农田建设项目</t>
  </si>
  <si>
    <t>莲花村</t>
  </si>
  <si>
    <t>同安区莲花镇云埔村2023年高标准农田建设项目</t>
  </si>
  <si>
    <t>云埔村</t>
  </si>
  <si>
    <t>莲花镇小计</t>
  </si>
  <si>
    <t>同安区大同街道下溪头村-康浔村2023年高标准农田建设项目</t>
  </si>
  <si>
    <t>下溪头村
康浔村</t>
  </si>
  <si>
    <t>大同街道小计</t>
  </si>
  <si>
    <t>同安区洪塘镇石浔社区-新学村2023年高标准农田建设项目</t>
  </si>
  <si>
    <t>石浔社区
新学村</t>
  </si>
  <si>
    <t>洪塘镇小计</t>
  </si>
  <si>
    <t>总计</t>
  </si>
  <si>
    <t>附件1</t>
    <phoneticPr fontId="3" type="noConversion"/>
  </si>
  <si>
    <t>2024-2025年同安区高标准农田建后管护区级资金分配表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</si>
</sst>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.0000_ "/>
    <numFmt numFmtId="178" formatCode="0.00_ "/>
  </numFmts>
  <fonts count="10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4"/>
      <name val="黑体"/>
      <family val="3"/>
      <charset val="134"/>
    </font>
    <font>
      <sz val="16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8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view="pageBreakPreview" workbookViewId="0">
      <selection activeCell="A4" sqref="A4:G21"/>
    </sheetView>
  </sheetViews>
  <sheetFormatPr defaultColWidth="9" defaultRowHeight="13.5"/>
  <cols>
    <col min="1" max="1" width="6.875" customWidth="1"/>
    <col min="2" max="2" width="29.25" customWidth="1"/>
    <col min="3" max="3" width="10.625" customWidth="1"/>
    <col min="4" max="4" width="13" customWidth="1"/>
    <col min="5" max="5" width="12.375" customWidth="1"/>
    <col min="6" max="6" width="13.125" customWidth="1"/>
    <col min="7" max="7" width="23.25" customWidth="1"/>
  </cols>
  <sheetData>
    <row r="1" spans="1:7" ht="24.75" customHeight="1">
      <c r="A1" s="20" t="s">
        <v>39</v>
      </c>
      <c r="B1" s="20"/>
      <c r="C1" s="2"/>
      <c r="D1" s="2"/>
      <c r="E1" s="2"/>
      <c r="F1" s="2"/>
      <c r="G1" s="3"/>
    </row>
    <row r="2" spans="1:7" ht="24" customHeight="1">
      <c r="A2" s="21" t="s">
        <v>40</v>
      </c>
      <c r="B2" s="22"/>
      <c r="C2" s="22"/>
      <c r="D2" s="22"/>
      <c r="E2" s="22"/>
      <c r="F2" s="22"/>
      <c r="G2" s="22"/>
    </row>
    <row r="3" spans="1:7" ht="42.75" customHeight="1">
      <c r="A3" s="4" t="s">
        <v>0</v>
      </c>
      <c r="B3" s="4" t="s">
        <v>1</v>
      </c>
      <c r="C3" s="5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ht="41.25" customHeight="1">
      <c r="A4" s="6">
        <v>1</v>
      </c>
      <c r="B4" s="7" t="s">
        <v>7</v>
      </c>
      <c r="C4" s="8" t="s">
        <v>8</v>
      </c>
      <c r="D4" s="9">
        <v>650</v>
      </c>
      <c r="E4" s="10">
        <v>1.6575</v>
      </c>
      <c r="F4" s="10">
        <f>1.3*2</f>
        <v>2.6</v>
      </c>
      <c r="G4" s="11" t="s">
        <v>9</v>
      </c>
    </row>
    <row r="5" spans="1:7" ht="33.950000000000003" customHeight="1">
      <c r="A5" s="6">
        <v>2</v>
      </c>
      <c r="B5" s="7" t="s">
        <v>10</v>
      </c>
      <c r="C5" s="8" t="s">
        <v>11</v>
      </c>
      <c r="D5" s="12">
        <v>1457.64</v>
      </c>
      <c r="E5" s="10">
        <v>7.2881999999999998</v>
      </c>
      <c r="F5" s="10">
        <f>2.9153*2</f>
        <v>5.8305999999999996</v>
      </c>
      <c r="G5" s="11" t="s">
        <v>9</v>
      </c>
    </row>
    <row r="6" spans="1:7" s="1" customFormat="1" ht="33.950000000000003" customHeight="1">
      <c r="A6" s="6">
        <v>3</v>
      </c>
      <c r="B6" s="7" t="s">
        <v>12</v>
      </c>
      <c r="C6" s="6" t="s">
        <v>13</v>
      </c>
      <c r="D6" s="12">
        <v>2034.43</v>
      </c>
      <c r="E6" s="10">
        <f>D6*0.005</f>
        <v>10.17215</v>
      </c>
      <c r="F6" s="10">
        <f>4.0689*2</f>
        <v>8.1378000000000004</v>
      </c>
      <c r="G6" s="11" t="s">
        <v>9</v>
      </c>
    </row>
    <row r="7" spans="1:7" ht="39" customHeight="1">
      <c r="A7" s="6">
        <v>4</v>
      </c>
      <c r="B7" s="7" t="s">
        <v>14</v>
      </c>
      <c r="C7" s="13" t="s">
        <v>15</v>
      </c>
      <c r="D7" s="12">
        <v>1646.04</v>
      </c>
      <c r="E7" s="10">
        <v>8.2302</v>
      </c>
      <c r="F7" s="10">
        <f>3.2921*2</f>
        <v>6.5842000000000001</v>
      </c>
      <c r="G7" s="11" t="s">
        <v>9</v>
      </c>
    </row>
    <row r="8" spans="1:7" ht="57" customHeight="1">
      <c r="A8" s="6">
        <v>5</v>
      </c>
      <c r="B8" s="7" t="s">
        <v>16</v>
      </c>
      <c r="C8" s="11" t="s">
        <v>17</v>
      </c>
      <c r="D8" s="12">
        <v>1951.22</v>
      </c>
      <c r="E8" s="10">
        <f>D8*0.005</f>
        <v>9.7561</v>
      </c>
      <c r="F8" s="10">
        <v>3.9024000000000001</v>
      </c>
      <c r="G8" s="11" t="s">
        <v>18</v>
      </c>
    </row>
    <row r="9" spans="1:7" ht="39.75" customHeight="1">
      <c r="A9" s="6">
        <v>6</v>
      </c>
      <c r="B9" s="7" t="s">
        <v>19</v>
      </c>
      <c r="C9" s="11" t="s">
        <v>20</v>
      </c>
      <c r="D9" s="12">
        <v>1520.1</v>
      </c>
      <c r="E9" s="10">
        <f>D9*0.005</f>
        <v>7.6004999999999994</v>
      </c>
      <c r="F9" s="10">
        <f>D9*0.002</f>
        <v>3.0402</v>
      </c>
      <c r="G9" s="11" t="s">
        <v>18</v>
      </c>
    </row>
    <row r="10" spans="1:7" ht="24" customHeight="1">
      <c r="A10" s="14" t="s">
        <v>21</v>
      </c>
      <c r="B10" s="15"/>
      <c r="C10" s="16"/>
      <c r="D10" s="10">
        <f>SUM(D4:D9)</f>
        <v>9259.43</v>
      </c>
      <c r="E10" s="10">
        <f>SUM(E4:E9)</f>
        <v>44.704650000000001</v>
      </c>
      <c r="F10" s="10">
        <f>SUM(F4:F9)</f>
        <v>30.095199999999998</v>
      </c>
      <c r="G10" s="11"/>
    </row>
    <row r="11" spans="1:7" ht="33" customHeight="1">
      <c r="A11" s="6">
        <v>7</v>
      </c>
      <c r="B11" s="7" t="s">
        <v>22</v>
      </c>
      <c r="C11" s="8" t="s">
        <v>23</v>
      </c>
      <c r="D11" s="12">
        <v>2202.56</v>
      </c>
      <c r="E11" s="10">
        <v>11.0128</v>
      </c>
      <c r="F11" s="10">
        <f>4.4051*2</f>
        <v>8.8102</v>
      </c>
      <c r="G11" s="11" t="s">
        <v>9</v>
      </c>
    </row>
    <row r="12" spans="1:7" ht="21" customHeight="1">
      <c r="A12" s="14" t="s">
        <v>24</v>
      </c>
      <c r="B12" s="15"/>
      <c r="C12" s="16"/>
      <c r="D12" s="12">
        <f>SUM(D11:D11)</f>
        <v>2202.56</v>
      </c>
      <c r="E12" s="10">
        <f>SUM(E11:E11)</f>
        <v>11.0128</v>
      </c>
      <c r="F12" s="10">
        <f>4.4051*2</f>
        <v>8.8102</v>
      </c>
      <c r="G12" s="11"/>
    </row>
    <row r="13" spans="1:7" ht="38.25" customHeight="1">
      <c r="A13" s="6">
        <v>8</v>
      </c>
      <c r="B13" s="7" t="s">
        <v>25</v>
      </c>
      <c r="C13" s="8" t="s">
        <v>26</v>
      </c>
      <c r="D13" s="12">
        <v>500.02</v>
      </c>
      <c r="E13" s="10">
        <v>2.5001000000000002</v>
      </c>
      <c r="F13" s="10">
        <f>1.0001*2</f>
        <v>2.0002</v>
      </c>
      <c r="G13" s="11" t="s">
        <v>9</v>
      </c>
    </row>
    <row r="14" spans="1:7" ht="38.25" customHeight="1">
      <c r="A14" s="6">
        <v>9</v>
      </c>
      <c r="B14" s="7" t="s">
        <v>27</v>
      </c>
      <c r="C14" s="17" t="s">
        <v>28</v>
      </c>
      <c r="D14" s="12">
        <v>957.44</v>
      </c>
      <c r="E14" s="10">
        <v>4.7872000000000003</v>
      </c>
      <c r="F14" s="10">
        <f>1.9149*2</f>
        <v>3.8298000000000001</v>
      </c>
      <c r="G14" s="11" t="s">
        <v>9</v>
      </c>
    </row>
    <row r="15" spans="1:7" ht="38.25" customHeight="1">
      <c r="A15" s="6">
        <v>10</v>
      </c>
      <c r="B15" s="7" t="s">
        <v>29</v>
      </c>
      <c r="C15" s="17" t="s">
        <v>30</v>
      </c>
      <c r="D15" s="12">
        <v>1629.09</v>
      </c>
      <c r="E15" s="10">
        <v>8.1454500000000003</v>
      </c>
      <c r="F15" s="10">
        <f>3.2582*2</f>
        <v>6.5164</v>
      </c>
      <c r="G15" s="11" t="s">
        <v>9</v>
      </c>
    </row>
    <row r="16" spans="1:7" ht="24" customHeight="1">
      <c r="A16" s="14" t="s">
        <v>31</v>
      </c>
      <c r="B16" s="15"/>
      <c r="C16" s="16"/>
      <c r="D16" s="12">
        <f>SUM(D13:D15)</f>
        <v>3086.55</v>
      </c>
      <c r="E16" s="10">
        <f>SUM(E13:E15)</f>
        <v>15.43275</v>
      </c>
      <c r="F16" s="10">
        <f>SUM(F13:F15)</f>
        <v>12.346399999999999</v>
      </c>
      <c r="G16" s="11"/>
    </row>
    <row r="17" spans="1:7" ht="50.25" customHeight="1">
      <c r="A17" s="6">
        <v>11</v>
      </c>
      <c r="B17" s="7" t="s">
        <v>32</v>
      </c>
      <c r="C17" s="11" t="s">
        <v>33</v>
      </c>
      <c r="D17" s="12">
        <v>1361.33</v>
      </c>
      <c r="E17" s="10">
        <v>6.8066500000000003</v>
      </c>
      <c r="F17" s="10">
        <f>2.7227*2</f>
        <v>5.4454000000000002</v>
      </c>
      <c r="G17" s="11" t="s">
        <v>9</v>
      </c>
    </row>
    <row r="18" spans="1:7" ht="18" customHeight="1">
      <c r="A18" s="14" t="s">
        <v>34</v>
      </c>
      <c r="B18" s="15"/>
      <c r="C18" s="16"/>
      <c r="D18" s="12">
        <f>SUM(D17:D17)</f>
        <v>1361.33</v>
      </c>
      <c r="E18" s="10">
        <f>SUM(E17:E17)</f>
        <v>6.8066500000000003</v>
      </c>
      <c r="F18" s="10">
        <f>2.7227*2</f>
        <v>5.4454000000000002</v>
      </c>
      <c r="G18" s="11"/>
    </row>
    <row r="19" spans="1:7" ht="51.75" customHeight="1">
      <c r="A19" s="6">
        <v>12</v>
      </c>
      <c r="B19" s="7" t="s">
        <v>35</v>
      </c>
      <c r="C19" s="11" t="s">
        <v>36</v>
      </c>
      <c r="D19" s="12">
        <v>708.15</v>
      </c>
      <c r="E19" s="10">
        <v>3.5407500000000001</v>
      </c>
      <c r="F19" s="10">
        <f>1.4163*2</f>
        <v>2.8325999999999998</v>
      </c>
      <c r="G19" s="11" t="s">
        <v>9</v>
      </c>
    </row>
    <row r="20" spans="1:7" ht="24" customHeight="1">
      <c r="A20" s="14" t="s">
        <v>37</v>
      </c>
      <c r="B20" s="15"/>
      <c r="C20" s="16"/>
      <c r="D20" s="18">
        <v>708.15</v>
      </c>
      <c r="E20" s="10">
        <v>3.5407500000000001</v>
      </c>
      <c r="F20" s="10">
        <f>1.4163*2</f>
        <v>2.8325999999999998</v>
      </c>
      <c r="G20" s="11"/>
    </row>
    <row r="21" spans="1:7" ht="21" customHeight="1">
      <c r="A21" s="14" t="s">
        <v>38</v>
      </c>
      <c r="B21" s="15"/>
      <c r="C21" s="16"/>
      <c r="D21" s="19">
        <f>(D20+D18+D16+D12+D10)</f>
        <v>16618.02</v>
      </c>
      <c r="E21" s="10">
        <f>(E20+E18+E16+E12+E10)</f>
        <v>81.497600000000006</v>
      </c>
      <c r="F21" s="10">
        <f>F10+F12+F16+F18+F20</f>
        <v>59.529800000000002</v>
      </c>
      <c r="G21" s="11"/>
    </row>
  </sheetData>
  <mergeCells count="8">
    <mergeCell ref="A18:C18"/>
    <mergeCell ref="A20:C20"/>
    <mergeCell ref="A21:C21"/>
    <mergeCell ref="A1:B1"/>
    <mergeCell ref="A2:G2"/>
    <mergeCell ref="A10:C10"/>
    <mergeCell ref="A12:C12"/>
    <mergeCell ref="A16:C16"/>
  </mergeCells>
  <phoneticPr fontId="3" type="noConversion"/>
  <pageMargins left="0.52" right="0.56999999999999995" top="0.98425196850393704" bottom="0.98425196850393704" header="0.51181102362204722" footer="0.51181102362204722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cp:lastPrinted>2025-07-09T01:25:26Z</cp:lastPrinted>
  <dcterms:created xsi:type="dcterms:W3CDTF">2024-12-16T01:47:00Z</dcterms:created>
  <dcterms:modified xsi:type="dcterms:W3CDTF">2025-07-09T01:26:07Z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D5ACA0FA7E2049F2B1B2107931C5DEE1_13</vt:lpwstr>
  </property>
  <property fmtid="{D5CDD505-2E9C-101B-9397-08002B2CF9AE}" pid="3" name="KSOProductBuildVer">
    <vt:lpwstr>2052-12.1.0.21171</vt:lpwstr>
  </property>
</Properties>
</file>